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drive\Spencer Google Drive\Adventures in CRE\ACRE Accelerator\A.CRE Course Materials\Guide to Getting Started\"/>
    </mc:Choice>
  </mc:AlternateContent>
  <xr:revisionPtr revIDLastSave="0" documentId="13_ncr:1_{5782C2C6-FEE0-4D88-BE36-36E95E31A44E}" xr6:coauthVersionLast="36" xr6:coauthVersionMax="36" xr10:uidLastSave="{00000000-0000-0000-0000-000000000000}"/>
  <bookViews>
    <workbookView xWindow="0" yWindow="0" windowWidth="28800" windowHeight="11925" xr2:uid="{6BF22040-301A-43B9-9061-D9FB9AA16510}"/>
  </bookViews>
  <sheets>
    <sheet name="Key Fun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" l="1"/>
  <c r="F25" i="1"/>
  <c r="B25" i="1"/>
  <c r="J22" i="1" l="1"/>
  <c r="I22" i="1"/>
  <c r="C8" i="1"/>
  <c r="B8" i="1"/>
  <c r="H22" i="1"/>
  <c r="G22" i="1"/>
  <c r="F22" i="1"/>
  <c r="G15" i="1"/>
  <c r="H14" i="1"/>
  <c r="H13" i="1"/>
  <c r="H12" i="1"/>
  <c r="E14" i="1"/>
  <c r="E13" i="1"/>
  <c r="E12" i="1"/>
  <c r="D15" i="1"/>
  <c r="C22" i="1"/>
  <c r="C15" i="1"/>
  <c r="B15" i="1"/>
  <c r="E22" i="1"/>
  <c r="J8" i="1"/>
  <c r="F8" i="1"/>
  <c r="I8" i="1"/>
  <c r="H8" i="1"/>
  <c r="G8" i="1"/>
  <c r="E8" i="1"/>
  <c r="D8" i="1"/>
  <c r="F15" i="1" l="1"/>
  <c r="I15" i="1"/>
</calcChain>
</file>

<file path=xl/sharedStrings.xml><?xml version="1.0" encoding="utf-8"?>
<sst xmlns="http://schemas.openxmlformats.org/spreadsheetml/2006/main" count="65" uniqueCount="33">
  <si>
    <t>KEY EXCEL FUNCTIONS</t>
  </si>
  <si>
    <t>A.CRE ACCELERATOR</t>
  </si>
  <si>
    <t>SUM()</t>
  </si>
  <si>
    <t>AVERAGE()</t>
  </si>
  <si>
    <t>Apple</t>
  </si>
  <si>
    <t>Orange</t>
  </si>
  <si>
    <t>IF() Statement</t>
  </si>
  <si>
    <t>AND() Logic</t>
  </si>
  <si>
    <t>OR() Logic</t>
  </si>
  <si>
    <t>MAX()</t>
  </si>
  <si>
    <t>Data Validation List</t>
  </si>
  <si>
    <t>Banana</t>
  </si>
  <si>
    <t>MIN()</t>
  </si>
  <si>
    <t>SUMIF()</t>
  </si>
  <si>
    <t>COUNTIF()</t>
  </si>
  <si>
    <t>COUNTA()</t>
  </si>
  <si>
    <t>SUMPRODUCT()</t>
  </si>
  <si>
    <t>IRR()</t>
  </si>
  <si>
    <t>XIRR()</t>
  </si>
  <si>
    <t>EOMONTH()</t>
  </si>
  <si>
    <t>EDATE()</t>
  </si>
  <si>
    <t>PMT()</t>
  </si>
  <si>
    <t>XNPV()</t>
  </si>
  <si>
    <t>NPV()</t>
  </si>
  <si>
    <t>PV()</t>
  </si>
  <si>
    <t>FV()</t>
  </si>
  <si>
    <t>ADD/SUB</t>
  </si>
  <si>
    <t>MUL/DIV</t>
  </si>
  <si>
    <t>ROUND()</t>
  </si>
  <si>
    <t>ROUNDUP()</t>
  </si>
  <si>
    <t>INDEX(MATCH())</t>
  </si>
  <si>
    <t>HLOOKUP()</t>
  </si>
  <si>
    <t>VLOOKUP()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</si>
</sst>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\ &quot;Months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B606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9" fontId="5" fillId="3" borderId="0" xfId="0" applyNumberFormat="1" applyFont="1" applyFill="1" applyAlignment="1">
      <alignment horizontal="right"/>
    </xf>
    <xf numFmtId="1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" fontId="5" fillId="3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4" fontId="5" fillId="3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E3AC-6912-4725-AC18-3C4EBFFCFBAE}">
  <dimension ref="B1:L29"/>
  <sheetViews>
    <sheetView tabSelected="1" workbookViewId="0"/>
  </sheetViews>
  <sheetFormatPr defaultRowHeight="15" x14ac:dyDescent="0.25"/>
  <cols>
    <col min="1" max="1" width="2.7109375" customWidth="1"/>
    <col min="2" max="2" width="10.42578125" style="5" bestFit="1" customWidth="1"/>
    <col min="3" max="3" width="10.140625" style="5" bestFit="1" customWidth="1"/>
    <col min="4" max="4" width="7.42578125" style="5" bestFit="1" customWidth="1"/>
    <col min="5" max="5" width="11.85546875" style="5" bestFit="1" customWidth="1"/>
    <col min="6" max="6" width="13.85546875" style="5" bestFit="1" customWidth="1"/>
    <col min="7" max="7" width="11.28515625" style="5" bestFit="1" customWidth="1"/>
    <col min="8" max="9" width="10.140625" style="5" bestFit="1" customWidth="1"/>
    <col min="10" max="10" width="11.7109375" style="5" bestFit="1" customWidth="1"/>
  </cols>
  <sheetData>
    <row r="1" spans="2:12" x14ac:dyDescent="0.25">
      <c r="B1"/>
      <c r="C1"/>
      <c r="D1"/>
      <c r="E1"/>
      <c r="F1"/>
      <c r="G1"/>
      <c r="H1"/>
      <c r="I1"/>
      <c r="J1"/>
    </row>
    <row r="2" spans="2:12" s="3" customFormat="1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4" t="s">
        <v>1</v>
      </c>
    </row>
    <row r="3" spans="2:12" x14ac:dyDescent="0.25">
      <c r="B3"/>
      <c r="C3"/>
      <c r="D3"/>
      <c r="E3"/>
      <c r="F3"/>
      <c r="G3"/>
      <c r="H3"/>
      <c r="I3"/>
      <c r="J3"/>
    </row>
    <row r="4" spans="2:12" s="1" customFormat="1" x14ac:dyDescent="0.25">
      <c r="B4" s="7" t="s">
        <v>26</v>
      </c>
      <c r="C4" s="7" t="s">
        <v>27</v>
      </c>
      <c r="D4" s="7" t="s">
        <v>2</v>
      </c>
      <c r="E4" s="7" t="s">
        <v>3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12</v>
      </c>
      <c r="L4" s="1" t="s">
        <v>10</v>
      </c>
    </row>
    <row r="5" spans="2:12" s="11" customFormat="1" x14ac:dyDescent="0.25">
      <c r="B5" s="11">
        <v>12</v>
      </c>
      <c r="C5" s="11">
        <v>12</v>
      </c>
      <c r="D5" s="9">
        <v>1</v>
      </c>
      <c r="E5" s="9">
        <v>1</v>
      </c>
      <c r="F5" s="9" t="s">
        <v>4</v>
      </c>
      <c r="G5" s="9" t="s">
        <v>4</v>
      </c>
      <c r="H5" s="9" t="s">
        <v>4</v>
      </c>
      <c r="I5" s="9">
        <v>5</v>
      </c>
      <c r="J5" s="9">
        <v>5</v>
      </c>
      <c r="L5" s="23" t="s">
        <v>4</v>
      </c>
    </row>
    <row r="6" spans="2:12" s="11" customFormat="1" x14ac:dyDescent="0.25">
      <c r="B6" s="11">
        <v>25</v>
      </c>
      <c r="C6" s="11">
        <v>25</v>
      </c>
      <c r="D6" s="9">
        <v>1</v>
      </c>
      <c r="E6" s="9">
        <v>3</v>
      </c>
      <c r="F6" s="9" t="s">
        <v>5</v>
      </c>
      <c r="G6" s="9" t="s">
        <v>5</v>
      </c>
      <c r="H6" s="9" t="s">
        <v>5</v>
      </c>
      <c r="I6" s="9">
        <v>10</v>
      </c>
      <c r="J6" s="9">
        <v>10</v>
      </c>
      <c r="L6" s="23" t="s">
        <v>5</v>
      </c>
    </row>
    <row r="7" spans="2:12" s="11" customFormat="1" x14ac:dyDescent="0.25">
      <c r="B7" s="9">
        <v>35</v>
      </c>
      <c r="C7" s="9">
        <v>35</v>
      </c>
      <c r="D7" s="12">
        <v>1</v>
      </c>
      <c r="E7" s="12">
        <v>5</v>
      </c>
      <c r="F7" s="9" t="s">
        <v>4</v>
      </c>
      <c r="G7" s="9" t="s">
        <v>4</v>
      </c>
      <c r="H7" s="9" t="s">
        <v>4</v>
      </c>
      <c r="I7" s="9">
        <v>15</v>
      </c>
      <c r="J7" s="9">
        <v>15</v>
      </c>
      <c r="L7" s="11" t="s">
        <v>11</v>
      </c>
    </row>
    <row r="8" spans="2:12" s="11" customFormat="1" x14ac:dyDescent="0.25">
      <c r="B8" s="8">
        <f>+B5-B6+B7</f>
        <v>22</v>
      </c>
      <c r="C8" s="22">
        <f>+(C5+C6)/C7*C5</f>
        <v>12.685714285714287</v>
      </c>
      <c r="D8" s="8">
        <f>SUM(D5:D7)</f>
        <v>3</v>
      </c>
      <c r="E8" s="8">
        <f>AVERAGE(E5:E7)</f>
        <v>3</v>
      </c>
      <c r="F8" s="8">
        <f>IF(F5=F7,1,IF(F6=F7,2))</f>
        <v>1</v>
      </c>
      <c r="G8" s="8" t="b">
        <f>AND(G5=G7,G6=G7)</f>
        <v>0</v>
      </c>
      <c r="H8" s="8" t="b">
        <f>OR(H5=H7,H6=H7)</f>
        <v>1</v>
      </c>
      <c r="I8" s="8">
        <f>MAX(I5:I7)</f>
        <v>15</v>
      </c>
      <c r="J8" s="8">
        <f>MIN(J5:J7)</f>
        <v>5</v>
      </c>
    </row>
    <row r="9" spans="2:12" s="11" customForma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2:12" s="13" customFormat="1" x14ac:dyDescent="0.25">
      <c r="B10" s="13" t="s">
        <v>14</v>
      </c>
      <c r="C10" s="13" t="s">
        <v>15</v>
      </c>
      <c r="D10" s="13" t="s">
        <v>17</v>
      </c>
      <c r="E10" s="13" t="s">
        <v>19</v>
      </c>
      <c r="F10" s="13" t="s">
        <v>18</v>
      </c>
      <c r="G10" s="13" t="s">
        <v>23</v>
      </c>
      <c r="H10" s="13" t="s">
        <v>20</v>
      </c>
      <c r="I10" s="13" t="s">
        <v>22</v>
      </c>
    </row>
    <row r="11" spans="2:12" s="11" customFormat="1" x14ac:dyDescent="0.25">
      <c r="B11" s="9" t="s">
        <v>4</v>
      </c>
      <c r="C11" s="9" t="s">
        <v>4</v>
      </c>
      <c r="D11" s="9">
        <v>-10</v>
      </c>
      <c r="E11" s="15">
        <v>43830</v>
      </c>
      <c r="F11" s="9">
        <v>-10</v>
      </c>
      <c r="G11" s="9">
        <v>-10</v>
      </c>
      <c r="H11" s="15">
        <v>43830</v>
      </c>
      <c r="I11" s="9">
        <v>-10</v>
      </c>
    </row>
    <row r="12" spans="2:12" s="11" customFormat="1" x14ac:dyDescent="0.25">
      <c r="B12" s="9" t="s">
        <v>5</v>
      </c>
      <c r="C12" s="9" t="s">
        <v>5</v>
      </c>
      <c r="D12" s="9">
        <v>2</v>
      </c>
      <c r="E12" s="15">
        <f>EOMONTH($E$11,9)</f>
        <v>44104</v>
      </c>
      <c r="F12" s="9">
        <v>2</v>
      </c>
      <c r="G12" s="9">
        <v>2</v>
      </c>
      <c r="H12" s="15">
        <f>EDATE($E$11,9)</f>
        <v>44104</v>
      </c>
      <c r="I12" s="9">
        <v>2</v>
      </c>
    </row>
    <row r="13" spans="2:12" s="11" customFormat="1" x14ac:dyDescent="0.25">
      <c r="B13" s="9" t="s">
        <v>5</v>
      </c>
      <c r="C13" s="9"/>
      <c r="D13" s="9">
        <v>2</v>
      </c>
      <c r="E13" s="15">
        <f>EOMONTH($E$11,17)</f>
        <v>44347</v>
      </c>
      <c r="F13" s="9">
        <v>2</v>
      </c>
      <c r="G13" s="9">
        <v>2</v>
      </c>
      <c r="H13" s="15">
        <f>EDATE($E$11,17)</f>
        <v>44347</v>
      </c>
      <c r="I13" s="9">
        <v>2</v>
      </c>
    </row>
    <row r="14" spans="2:12" s="11" customFormat="1" x14ac:dyDescent="0.25">
      <c r="B14" s="9" t="s">
        <v>4</v>
      </c>
      <c r="C14" s="9" t="s">
        <v>4</v>
      </c>
      <c r="D14" s="9">
        <v>12</v>
      </c>
      <c r="E14" s="15">
        <f>EOMONTH($E$11,36)</f>
        <v>44926</v>
      </c>
      <c r="F14" s="9">
        <v>12</v>
      </c>
      <c r="G14" s="9">
        <v>12</v>
      </c>
      <c r="H14" s="15">
        <f>EDATE($E$11,36)</f>
        <v>44926</v>
      </c>
      <c r="I14" s="9">
        <v>12</v>
      </c>
    </row>
    <row r="15" spans="2:12" s="11" customFormat="1" x14ac:dyDescent="0.25">
      <c r="B15" s="8">
        <f>COUNTIF(B11:B13,B14)</f>
        <v>1</v>
      </c>
      <c r="C15" s="8">
        <f>COUNTA(C11:C14)</f>
        <v>3</v>
      </c>
      <c r="D15" s="14">
        <f>IRR(D11:D14)</f>
        <v>0.19999999999999574</v>
      </c>
      <c r="E15" s="8"/>
      <c r="F15" s="14">
        <f>XIRR(F11:F14,E11:E14)</f>
        <v>0.21154198050498965</v>
      </c>
      <c r="G15" s="14">
        <f>IRR(G11:G14)</f>
        <v>0.19999999999999574</v>
      </c>
      <c r="H15" s="8"/>
      <c r="I15" s="14">
        <f>XIRR(I11:I14,H11:H14)</f>
        <v>0.21154198050498965</v>
      </c>
    </row>
    <row r="16" spans="2:12" s="11" customFormat="1" x14ac:dyDescent="0.25">
      <c r="B16" s="9"/>
      <c r="C16" s="9"/>
      <c r="D16" s="9"/>
      <c r="E16" s="9"/>
      <c r="F16" s="9"/>
      <c r="G16" s="9"/>
      <c r="H16" s="9"/>
      <c r="I16" s="9"/>
      <c r="J16" s="9"/>
    </row>
    <row r="17" spans="2:10" s="11" customFormat="1" x14ac:dyDescent="0.25">
      <c r="B17" s="9"/>
      <c r="C17" s="13" t="s">
        <v>16</v>
      </c>
      <c r="D17" s="13"/>
      <c r="E17" s="13" t="s">
        <v>13</v>
      </c>
      <c r="F17" s="7" t="s">
        <v>21</v>
      </c>
      <c r="G17" s="13" t="s">
        <v>24</v>
      </c>
      <c r="H17" s="13" t="s">
        <v>25</v>
      </c>
      <c r="I17" s="13" t="s">
        <v>28</v>
      </c>
      <c r="J17" s="13" t="s">
        <v>29</v>
      </c>
    </row>
    <row r="18" spans="2:10" s="11" customFormat="1" x14ac:dyDescent="0.25">
      <c r="B18" s="9">
        <v>2</v>
      </c>
      <c r="C18" s="9">
        <v>10</v>
      </c>
      <c r="D18" s="9" t="s">
        <v>4</v>
      </c>
      <c r="E18" s="9">
        <v>3</v>
      </c>
      <c r="F18" s="19">
        <v>10000</v>
      </c>
      <c r="G18" s="18">
        <v>193.32801529427914</v>
      </c>
      <c r="H18" s="18">
        <v>193.32801529427914</v>
      </c>
      <c r="I18" s="18">
        <v>12.49</v>
      </c>
      <c r="J18" s="18">
        <v>12.49</v>
      </c>
    </row>
    <row r="19" spans="2:10" s="11" customFormat="1" x14ac:dyDescent="0.25">
      <c r="B19" s="9">
        <v>3</v>
      </c>
      <c r="C19" s="9">
        <v>15</v>
      </c>
      <c r="D19" s="9" t="s">
        <v>5</v>
      </c>
      <c r="E19" s="9">
        <v>5</v>
      </c>
      <c r="F19" s="16">
        <v>60</v>
      </c>
      <c r="G19" s="16">
        <v>60</v>
      </c>
      <c r="H19" s="16">
        <v>60</v>
      </c>
      <c r="I19" s="16"/>
      <c r="J19" s="16"/>
    </row>
    <row r="20" spans="2:10" s="11" customFormat="1" x14ac:dyDescent="0.25">
      <c r="B20" s="9">
        <v>4</v>
      </c>
      <c r="C20" s="9">
        <v>20</v>
      </c>
      <c r="D20" s="9" t="s">
        <v>5</v>
      </c>
      <c r="E20" s="9">
        <v>5</v>
      </c>
      <c r="F20" s="17">
        <v>0.06</v>
      </c>
      <c r="G20" s="17">
        <v>0.06</v>
      </c>
      <c r="H20" s="17">
        <v>0.06</v>
      </c>
      <c r="I20" s="17"/>
      <c r="J20" s="17"/>
    </row>
    <row r="21" spans="2:10" s="11" customFormat="1" x14ac:dyDescent="0.25">
      <c r="B21" s="9"/>
      <c r="C21" s="9"/>
      <c r="D21" s="9"/>
      <c r="E21" s="9" t="s">
        <v>4</v>
      </c>
      <c r="G21" s="9"/>
      <c r="H21" s="9"/>
      <c r="I21" s="9"/>
      <c r="J21" s="9"/>
    </row>
    <row r="22" spans="2:10" s="11" customFormat="1" x14ac:dyDescent="0.25">
      <c r="B22" s="10"/>
      <c r="C22" s="8">
        <f>SUMPRODUCT(B18:B20,C18:C20)</f>
        <v>145</v>
      </c>
      <c r="D22" s="10"/>
      <c r="E22" s="8">
        <f>SUMIF(D18:D20,E21,E18:E20)</f>
        <v>3</v>
      </c>
      <c r="F22" s="20">
        <f>PMT(F20/12,F19,-F18)</f>
        <v>193.32801529427914</v>
      </c>
      <c r="G22" s="21">
        <f>PV(G20/12,G19,-G18)</f>
        <v>9999.9999999997344</v>
      </c>
      <c r="H22" s="21">
        <f>FV(H20/12,H19,-H18)</f>
        <v>13488.50152549268</v>
      </c>
      <c r="I22" s="20">
        <f>ROUND(I18,0)</f>
        <v>12</v>
      </c>
      <c r="J22" s="20">
        <f>ROUNDUP(J18,0)</f>
        <v>13</v>
      </c>
    </row>
    <row r="24" spans="2:10" x14ac:dyDescent="0.25">
      <c r="B24" s="24" t="s">
        <v>30</v>
      </c>
      <c r="F24" s="24" t="s">
        <v>32</v>
      </c>
      <c r="H24" s="24" t="s">
        <v>31</v>
      </c>
    </row>
    <row r="25" spans="2:10" x14ac:dyDescent="0.25">
      <c r="B25" s="8">
        <f>INDEX(B28:D28,1,MATCH(C25,B27:D27,0))</f>
        <v>7</v>
      </c>
      <c r="C25" s="6" t="s">
        <v>4</v>
      </c>
      <c r="F25" s="8">
        <f>VLOOKUP(G25,F27:G29,2,FALSE)</f>
        <v>11</v>
      </c>
      <c r="G25" s="6" t="s">
        <v>5</v>
      </c>
      <c r="H25" s="8">
        <f>HLOOKUP(I25,H27:J28,2,FALSE)</f>
        <v>12</v>
      </c>
      <c r="I25" s="6" t="s">
        <v>11</v>
      </c>
    </row>
    <row r="27" spans="2:10" x14ac:dyDescent="0.25">
      <c r="B27" s="5" t="s">
        <v>4</v>
      </c>
      <c r="C27" s="5" t="s">
        <v>5</v>
      </c>
      <c r="D27" s="5" t="s">
        <v>11</v>
      </c>
      <c r="F27" s="5" t="s">
        <v>4</v>
      </c>
      <c r="G27" s="5">
        <v>7</v>
      </c>
      <c r="H27" s="5" t="s">
        <v>4</v>
      </c>
      <c r="I27" s="5" t="s">
        <v>5</v>
      </c>
      <c r="J27" s="5" t="s">
        <v>11</v>
      </c>
    </row>
    <row r="28" spans="2:10" x14ac:dyDescent="0.25">
      <c r="B28" s="5">
        <v>7</v>
      </c>
      <c r="C28" s="5">
        <v>11</v>
      </c>
      <c r="D28" s="5">
        <v>12</v>
      </c>
      <c r="F28" s="5" t="s">
        <v>5</v>
      </c>
      <c r="G28" s="5">
        <v>11</v>
      </c>
      <c r="H28" s="5">
        <v>7</v>
      </c>
      <c r="I28" s="5">
        <v>11</v>
      </c>
      <c r="J28" s="5">
        <v>12</v>
      </c>
    </row>
    <row r="29" spans="2:10" x14ac:dyDescent="0.25">
      <c r="F29" s="5" t="s">
        <v>11</v>
      </c>
      <c r="G29" s="5">
        <v>12</v>
      </c>
    </row>
  </sheetData>
  <dataValidations count="2">
    <dataValidation type="list" allowBlank="1" showInputMessage="1" showErrorMessage="1" sqref="G5:H6 F7 C11:C13 E21 B14:C14" xr:uid="{853B9377-9749-4892-89FE-02AC792995B7}">
      <formula1>$L$5:$L$6</formula1>
    </dataValidation>
    <dataValidation type="list" allowBlank="1" showInputMessage="1" showErrorMessage="1" sqref="C25 G25 I25" xr:uid="{BD7EB043-3BC9-4B04-BE1C-0DC22F1518A1}">
      <formula1>$L$5:$L$7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2019-01-17T22:45:33Z</dcterms:created>
  <dcterms:modified xsi:type="dcterms:W3CDTF">2019-06-05T22:34:53Z</dcterms:modified>
</cp:coreProperties>
</file>