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12B9F061-EF0A-4B4C-A788-DE269223C09F}" xr6:coauthVersionLast="41" xr6:coauthVersionMax="41" xr10:uidLastSave="{00000000-0000-0000-0000-000000000000}"/>
  <bookViews>
    <workbookView xWindow="-120" yWindow="-120" windowWidth="29040" windowHeight="15840" xr2:uid="{5BAC92F7-2042-48D5-9E80-3A9B10160E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6" i="1" s="1"/>
  <c r="I21" i="1"/>
  <c r="J21" i="1" s="1"/>
  <c r="K21" i="1" s="1"/>
  <c r="L21" i="1" s="1"/>
  <c r="M21" i="1" s="1"/>
  <c r="N21" i="1" s="1"/>
  <c r="O21" i="1" s="1"/>
  <c r="P21" i="1" s="1"/>
  <c r="H21" i="1"/>
  <c r="L23" i="1"/>
  <c r="L24" i="1" s="1"/>
  <c r="H23" i="1"/>
  <c r="P22" i="1"/>
  <c r="O22" i="1"/>
  <c r="N22" i="1"/>
  <c r="M22" i="1"/>
  <c r="L22" i="1"/>
  <c r="K22" i="1"/>
  <c r="J22" i="1"/>
  <c r="I22" i="1"/>
  <c r="P23" i="1" s="1"/>
  <c r="P24" i="1" s="1"/>
  <c r="H22" i="1"/>
  <c r="K23" i="1" s="1"/>
  <c r="K24" i="1" s="1"/>
  <c r="G25" i="1"/>
  <c r="G22" i="1"/>
  <c r="G21" i="1"/>
  <c r="F25" i="1"/>
  <c r="F24" i="1"/>
  <c r="F22" i="1"/>
  <c r="F21" i="1"/>
  <c r="F17" i="1"/>
  <c r="F15" i="1"/>
  <c r="F14" i="1"/>
  <c r="F13" i="1"/>
  <c r="G12" i="1"/>
  <c r="F11" i="1"/>
  <c r="F10" i="1"/>
  <c r="H24" i="1" l="1"/>
  <c r="H26" i="1" s="1"/>
  <c r="M23" i="1"/>
  <c r="M24" i="1" s="1"/>
  <c r="N23" i="1"/>
  <c r="N24" i="1" s="1"/>
  <c r="O23" i="1"/>
  <c r="O24" i="1" s="1"/>
  <c r="I23" i="1"/>
  <c r="I24" i="1" s="1"/>
  <c r="J23" i="1"/>
  <c r="J24" i="1" s="1"/>
  <c r="H25" i="1"/>
  <c r="G28" i="1"/>
  <c r="F26" i="1"/>
  <c r="G23" i="1"/>
  <c r="F28" i="1"/>
  <c r="F30" i="1" s="1"/>
  <c r="P33" i="1"/>
  <c r="O33" i="1"/>
  <c r="N33" i="1"/>
  <c r="M33" i="1"/>
  <c r="L33" i="1"/>
  <c r="K33" i="1"/>
  <c r="J33" i="1"/>
  <c r="I33" i="1"/>
  <c r="H33" i="1"/>
  <c r="G33" i="1"/>
  <c r="F33" i="1"/>
  <c r="H28" i="1" l="1"/>
  <c r="I25" i="1"/>
  <c r="I28" i="1" s="1"/>
  <c r="I30" i="1" s="1"/>
  <c r="I26" i="1"/>
  <c r="P11" i="1"/>
  <c r="O11" i="1"/>
  <c r="N11" i="1"/>
  <c r="M11" i="1"/>
  <c r="L11" i="1"/>
  <c r="K11" i="1"/>
  <c r="J11" i="1"/>
  <c r="I11" i="1"/>
  <c r="H11" i="1"/>
  <c r="J12" i="1" s="1"/>
  <c r="J13" i="1" s="1"/>
  <c r="G11" i="1"/>
  <c r="J25" i="1" l="1"/>
  <c r="J28" i="1" s="1"/>
  <c r="J30" i="1" s="1"/>
  <c r="J26" i="1"/>
  <c r="I12" i="1"/>
  <c r="I13" i="1" s="1"/>
  <c r="L12" i="1"/>
  <c r="L13" i="1" s="1"/>
  <c r="G13" i="1"/>
  <c r="M12" i="1"/>
  <c r="M13" i="1" s="1"/>
  <c r="K12" i="1"/>
  <c r="K13" i="1" s="1"/>
  <c r="N12" i="1"/>
  <c r="N13" i="1" s="1"/>
  <c r="O12" i="1"/>
  <c r="O13" i="1" s="1"/>
  <c r="H12" i="1"/>
  <c r="H13" i="1" s="1"/>
  <c r="P12" i="1"/>
  <c r="P13" i="1" s="1"/>
  <c r="G10" i="1"/>
  <c r="G14" i="1" s="1"/>
  <c r="H7" i="1"/>
  <c r="H30" i="1" s="1"/>
  <c r="F32" i="1"/>
  <c r="F34" i="1" s="1"/>
  <c r="F35" i="1" s="1"/>
  <c r="F7" i="1"/>
  <c r="G3" i="1"/>
  <c r="H3" i="1" s="1"/>
  <c r="I3" i="1" s="1"/>
  <c r="J3" i="1" s="1"/>
  <c r="K3" i="1" s="1"/>
  <c r="L3" i="1" s="1"/>
  <c r="M3" i="1" s="1"/>
  <c r="N3" i="1" s="1"/>
  <c r="O3" i="1" s="1"/>
  <c r="P3" i="1" s="1"/>
  <c r="K26" i="1" l="1"/>
  <c r="K25" i="1"/>
  <c r="K28" i="1" s="1"/>
  <c r="K30" i="1" s="1"/>
  <c r="G17" i="1"/>
  <c r="F19" i="1"/>
  <c r="G15" i="1"/>
  <c r="G7" i="1"/>
  <c r="G30" i="1" s="1"/>
  <c r="L26" i="1" l="1"/>
  <c r="L25" i="1"/>
  <c r="L28" i="1" s="1"/>
  <c r="L30" i="1" s="1"/>
  <c r="H10" i="1"/>
  <c r="H14" i="1" s="1"/>
  <c r="H17" i="1" s="1"/>
  <c r="H19" i="1" s="1"/>
  <c r="G19" i="1"/>
  <c r="F36" i="1"/>
  <c r="G32" i="1" s="1"/>
  <c r="G34" i="1" s="1"/>
  <c r="G35" i="1" s="1"/>
  <c r="I7" i="1"/>
  <c r="M26" i="1" l="1"/>
  <c r="M25" i="1"/>
  <c r="M28" i="1" s="1"/>
  <c r="M30" i="1" s="1"/>
  <c r="H15" i="1"/>
  <c r="I10" i="1" s="1"/>
  <c r="G38" i="1"/>
  <c r="G40" i="1" s="1"/>
  <c r="F38" i="1"/>
  <c r="F40" i="1" s="1"/>
  <c r="J7" i="1"/>
  <c r="I15" i="1" l="1"/>
  <c r="J10" i="1" s="1"/>
  <c r="I14" i="1"/>
  <c r="I17" i="1" s="1"/>
  <c r="I19" i="1" s="1"/>
  <c r="N26" i="1"/>
  <c r="N25" i="1"/>
  <c r="N28" i="1" s="1"/>
  <c r="N30" i="1" s="1"/>
  <c r="G36" i="1"/>
  <c r="H32" i="1" s="1"/>
  <c r="H34" i="1" s="1"/>
  <c r="H35" i="1" s="1"/>
  <c r="K7" i="1"/>
  <c r="J15" i="1" l="1"/>
  <c r="K10" i="1" s="1"/>
  <c r="J14" i="1"/>
  <c r="J17" i="1" s="1"/>
  <c r="J19" i="1" s="1"/>
  <c r="O25" i="1"/>
  <c r="O28" i="1" s="1"/>
  <c r="O30" i="1" s="1"/>
  <c r="O26" i="1"/>
  <c r="L7" i="1"/>
  <c r="K15" i="1" l="1"/>
  <c r="L10" i="1" s="1"/>
  <c r="K14" i="1"/>
  <c r="K17" i="1" s="1"/>
  <c r="K19" i="1" s="1"/>
  <c r="P26" i="1"/>
  <c r="P25" i="1"/>
  <c r="P28" i="1" s="1"/>
  <c r="H38" i="1"/>
  <c r="H40" i="1" s="1"/>
  <c r="M7" i="1"/>
  <c r="L14" i="1" l="1"/>
  <c r="L17" i="1" s="1"/>
  <c r="L19" i="1" s="1"/>
  <c r="L15" i="1"/>
  <c r="M10" i="1" s="1"/>
  <c r="M14" i="1" s="1"/>
  <c r="M17" i="1" s="1"/>
  <c r="M19" i="1" s="1"/>
  <c r="H36" i="1"/>
  <c r="I32" i="1" s="1"/>
  <c r="I34" i="1" s="1"/>
  <c r="I35" i="1" s="1"/>
  <c r="N7" i="1"/>
  <c r="M15" i="1" l="1"/>
  <c r="P7" i="1"/>
  <c r="P30" i="1" s="1"/>
  <c r="O7" i="1"/>
  <c r="N10" i="1" l="1"/>
  <c r="I38" i="1"/>
  <c r="I40" i="1" s="1"/>
  <c r="I36" i="1"/>
  <c r="J32" i="1" s="1"/>
  <c r="J34" i="1" s="1"/>
  <c r="J35" i="1" s="1"/>
  <c r="N14" i="1" l="1"/>
  <c r="N17" i="1" s="1"/>
  <c r="N19" i="1" s="1"/>
  <c r="N15" i="1"/>
  <c r="J38" i="1"/>
  <c r="J40" i="1" s="1"/>
  <c r="O10" i="1" l="1"/>
  <c r="J36" i="1"/>
  <c r="K32" i="1" s="1"/>
  <c r="O14" i="1" l="1"/>
  <c r="O17" i="1" s="1"/>
  <c r="O19" i="1" s="1"/>
  <c r="O15" i="1"/>
  <c r="K34" i="1"/>
  <c r="K35" i="1" s="1"/>
  <c r="P10" i="1" l="1"/>
  <c r="P14" i="1" s="1"/>
  <c r="P17" i="1" s="1"/>
  <c r="K38" i="1"/>
  <c r="K40" i="1" s="1"/>
  <c r="K36" i="1"/>
  <c r="L32" i="1" s="1"/>
  <c r="L34" i="1" s="1"/>
  <c r="L35" i="1" s="1"/>
  <c r="P19" i="1" l="1"/>
  <c r="C17" i="1"/>
  <c r="D17" i="1"/>
  <c r="P15" i="1"/>
  <c r="L38" i="1"/>
  <c r="L40" i="1" s="1"/>
  <c r="L36" i="1" l="1"/>
  <c r="M32" i="1" s="1"/>
  <c r="M34" i="1" s="1"/>
  <c r="M35" i="1" s="1"/>
  <c r="C28" i="1" l="1"/>
  <c r="D28" i="1"/>
  <c r="M38" i="1"/>
  <c r="M40" i="1" s="1"/>
  <c r="M36" i="1" l="1"/>
  <c r="N32" i="1" s="1"/>
  <c r="N34" i="1" s="1"/>
  <c r="N35" i="1" s="1"/>
  <c r="N38" i="1" l="1"/>
  <c r="N40" i="1" s="1"/>
  <c r="N36" i="1" l="1"/>
  <c r="O32" i="1" s="1"/>
  <c r="O34" i="1" s="1"/>
  <c r="O35" i="1" s="1"/>
  <c r="O38" i="1" l="1"/>
  <c r="O40" i="1" s="1"/>
  <c r="O36" i="1" l="1"/>
  <c r="P32" i="1" s="1"/>
  <c r="P34" i="1" s="1"/>
  <c r="P35" i="1" s="1"/>
  <c r="P38" i="1" l="1"/>
  <c r="P40" i="1" s="1"/>
  <c r="P36" i="1" l="1"/>
  <c r="C38" i="1"/>
  <c r="D38" i="1"/>
</calcChain>
</file>

<file path=xl/sharedStrings.xml><?xml version="1.0" encoding="utf-8"?>
<sst xmlns="http://schemas.openxmlformats.org/spreadsheetml/2006/main" count="38" uniqueCount="21">
  <si>
    <t>Net Property Cash Flow</t>
  </si>
  <si>
    <t>Acquisition Cost</t>
  </si>
  <si>
    <t>Operating Income</t>
  </si>
  <si>
    <t>Reversion</t>
  </si>
  <si>
    <t>Property-Level Cash Flow</t>
  </si>
  <si>
    <t>Contributions</t>
  </si>
  <si>
    <t>Distributions</t>
  </si>
  <si>
    <t>Starting Balance</t>
  </si>
  <si>
    <t>Req'd Return</t>
  </si>
  <si>
    <t>Ending Balance</t>
  </si>
  <si>
    <t>Cash Flow Remaining to Distribute</t>
  </si>
  <si>
    <t>Return</t>
  </si>
  <si>
    <t>IRR</t>
  </si>
  <si>
    <t>Net Profit</t>
  </si>
  <si>
    <t>Distributions (Pref)</t>
  </si>
  <si>
    <t>Distributions (Return of Capital)</t>
  </si>
  <si>
    <t>PREFERRED RETURN - RAMIFICATIONS OF SIMPLE VS. COMPOUND RETURN / CUMULATIVE VS. NON-CUMULATIVE</t>
  </si>
  <si>
    <t>Preferred Return + Return of Capital Hurdle (Simple Interest + Cumulative)</t>
  </si>
  <si>
    <t>Preferred Return + Return of Capital Hurdle (Compound Interest)</t>
  </si>
  <si>
    <t>Preferred Return + Return of Capital Hurdle (Simple Interest + Non-Cumulative)</t>
  </si>
  <si>
    <t>Target Preferred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</si>
</sst>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Year&quot;\ 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0" xfId="0" applyFont="1"/>
    <xf numFmtId="41" fontId="0" fillId="0" borderId="0" xfId="0" applyNumberFormat="1"/>
    <xf numFmtId="41" fontId="4" fillId="0" borderId="0" xfId="0" applyNumberFormat="1" applyFont="1"/>
    <xf numFmtId="41" fontId="0" fillId="0" borderId="0" xfId="0" applyNumberFormat="1" applyFont="1"/>
    <xf numFmtId="41" fontId="1" fillId="0" borderId="0" xfId="0" applyNumberFormat="1" applyFont="1"/>
    <xf numFmtId="0" fontId="0" fillId="0" borderId="0" xfId="0" applyAlignment="1">
      <alignment horizontal="left" indent="1"/>
    </xf>
    <xf numFmtId="0" fontId="1" fillId="0" borderId="0" xfId="0" applyFont="1" applyAlignment="1"/>
    <xf numFmtId="165" fontId="5" fillId="0" borderId="0" xfId="0" applyNumberFormat="1" applyFont="1"/>
    <xf numFmtId="165" fontId="0" fillId="0" borderId="0" xfId="0" applyNumberFormat="1"/>
    <xf numFmtId="3" fontId="0" fillId="0" borderId="0" xfId="0" applyNumberFormat="1"/>
    <xf numFmtId="0" fontId="1" fillId="3" borderId="0" xfId="0" applyFont="1" applyFill="1"/>
    <xf numFmtId="0" fontId="0" fillId="3" borderId="0" xfId="0" applyFill="1"/>
    <xf numFmtId="41" fontId="0" fillId="3" borderId="0" xfId="0" applyNumberFormat="1" applyFill="1"/>
    <xf numFmtId="0" fontId="1" fillId="4" borderId="0" xfId="0" applyFont="1" applyFill="1"/>
    <xf numFmtId="0" fontId="0" fillId="4" borderId="0" xfId="0" applyFill="1"/>
    <xf numFmtId="41" fontId="0" fillId="4" borderId="0" xfId="0" applyNumberFormat="1" applyFill="1"/>
    <xf numFmtId="0" fontId="0" fillId="0" borderId="0" xfId="0" applyFill="1"/>
    <xf numFmtId="41" fontId="0" fillId="0" borderId="0" xfId="0" applyNumberFormat="1" applyFill="1"/>
    <xf numFmtId="0" fontId="6" fillId="0" borderId="0" xfId="0" applyFont="1" applyAlignment="1">
      <alignment horizontal="right"/>
    </xf>
    <xf numFmtId="165" fontId="7" fillId="0" borderId="0" xfId="0" applyNumberFormat="1" applyFont="1"/>
    <xf numFmtId="41" fontId="7" fillId="0" borderId="0" xfId="0" applyNumberFormat="1" applyFont="1"/>
    <xf numFmtId="3" fontId="7" fillId="0" borderId="0" xfId="0" applyNumberFormat="1" applyFont="1"/>
    <xf numFmtId="0" fontId="1" fillId="5" borderId="0" xfId="0" applyFont="1" applyFill="1"/>
    <xf numFmtId="164" fontId="3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CE49-52BE-4BF9-8249-37BECFD19D41}">
  <dimension ref="B1:P53"/>
  <sheetViews>
    <sheetView tabSelected="1" workbookViewId="0">
      <selection activeCell="D38" sqref="D38"/>
    </sheetView>
  </sheetViews>
  <sheetFormatPr defaultRowHeight="15" zeroHeight="1" x14ac:dyDescent="0.25"/>
  <cols>
    <col min="1" max="1" width="3" customWidth="1"/>
    <col min="2" max="2" width="23.85546875" bestFit="1" customWidth="1"/>
    <col min="3" max="3" width="9.140625" customWidth="1"/>
    <col min="4" max="4" width="9.7109375" bestFit="1" customWidth="1"/>
    <col min="5" max="5" width="9.140625" customWidth="1"/>
    <col min="6" max="6" width="11.28515625" style="4" bestFit="1" customWidth="1"/>
    <col min="7" max="16" width="10.5703125" style="4" bestFit="1" customWidth="1"/>
  </cols>
  <sheetData>
    <row r="1" spans="2:16" x14ac:dyDescent="0.25">
      <c r="F1"/>
      <c r="G1"/>
      <c r="H1"/>
      <c r="I1"/>
      <c r="J1"/>
      <c r="K1"/>
      <c r="L1"/>
      <c r="M1"/>
      <c r="N1"/>
      <c r="O1"/>
      <c r="P1"/>
    </row>
    <row r="2" spans="2:16" ht="15.75" x14ac:dyDescent="0.25">
      <c r="B2" s="2" t="s">
        <v>16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25" t="s">
        <v>4</v>
      </c>
      <c r="C3" s="25"/>
      <c r="D3" s="25"/>
      <c r="E3" s="25"/>
      <c r="F3" s="26">
        <v>0</v>
      </c>
      <c r="G3" s="26">
        <f>+F3+1</f>
        <v>1</v>
      </c>
      <c r="H3" s="26">
        <f t="shared" ref="H3:P3" si="0">+G3+1</f>
        <v>2</v>
      </c>
      <c r="I3" s="26">
        <f t="shared" si="0"/>
        <v>3</v>
      </c>
      <c r="J3" s="26">
        <f t="shared" si="0"/>
        <v>4</v>
      </c>
      <c r="K3" s="26">
        <f t="shared" si="0"/>
        <v>5</v>
      </c>
      <c r="L3" s="26">
        <f t="shared" si="0"/>
        <v>6</v>
      </c>
      <c r="M3" s="26">
        <f t="shared" si="0"/>
        <v>7</v>
      </c>
      <c r="N3" s="26">
        <f t="shared" si="0"/>
        <v>8</v>
      </c>
      <c r="O3" s="26">
        <f t="shared" si="0"/>
        <v>9</v>
      </c>
      <c r="P3" s="26">
        <f t="shared" si="0"/>
        <v>10</v>
      </c>
    </row>
    <row r="4" spans="2:16" x14ac:dyDescent="0.25">
      <c r="B4" s="8" t="s">
        <v>1</v>
      </c>
      <c r="C4" s="8"/>
      <c r="D4" s="8"/>
      <c r="E4" s="8"/>
      <c r="F4" s="4">
        <v>-1000000</v>
      </c>
    </row>
    <row r="5" spans="2:16" x14ac:dyDescent="0.25">
      <c r="B5" s="8" t="s">
        <v>2</v>
      </c>
      <c r="C5" s="8"/>
      <c r="D5" s="8"/>
      <c r="E5" s="8"/>
      <c r="F5" s="4">
        <v>0</v>
      </c>
      <c r="G5" s="4">
        <v>0</v>
      </c>
      <c r="H5" s="4">
        <v>0</v>
      </c>
      <c r="I5" s="4">
        <v>83232</v>
      </c>
      <c r="J5" s="4">
        <v>84896.639999999999</v>
      </c>
      <c r="K5" s="4">
        <v>86594.572799999994</v>
      </c>
      <c r="L5" s="4">
        <v>88326.464255999992</v>
      </c>
      <c r="M5" s="4">
        <v>90092.993541119999</v>
      </c>
      <c r="N5" s="4">
        <v>91894.8534119424</v>
      </c>
      <c r="O5" s="4">
        <v>93732.750480181247</v>
      </c>
      <c r="P5" s="4">
        <v>95607.405489784869</v>
      </c>
    </row>
    <row r="6" spans="2:16" ht="17.25" x14ac:dyDescent="0.4">
      <c r="B6" s="8" t="s">
        <v>3</v>
      </c>
      <c r="C6" s="8"/>
      <c r="D6" s="8"/>
      <c r="E6" s="8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1300000</v>
      </c>
    </row>
    <row r="7" spans="2:16" s="3" customFormat="1" x14ac:dyDescent="0.25">
      <c r="B7" s="3" t="s">
        <v>0</v>
      </c>
      <c r="F7" s="7">
        <f>SUM(F4:F6)</f>
        <v>-1000000</v>
      </c>
      <c r="G7" s="7">
        <f t="shared" ref="G7:P7" si="1">SUM(G4:G6)</f>
        <v>0</v>
      </c>
      <c r="H7" s="7">
        <f t="shared" si="1"/>
        <v>0</v>
      </c>
      <c r="I7" s="7">
        <f t="shared" si="1"/>
        <v>83232</v>
      </c>
      <c r="J7" s="7">
        <f t="shared" si="1"/>
        <v>84896.639999999999</v>
      </c>
      <c r="K7" s="7">
        <f t="shared" si="1"/>
        <v>86594.572799999994</v>
      </c>
      <c r="L7" s="7">
        <f t="shared" si="1"/>
        <v>88326.464255999992</v>
      </c>
      <c r="M7" s="7">
        <f t="shared" si="1"/>
        <v>90092.993541119999</v>
      </c>
      <c r="N7" s="7">
        <f t="shared" si="1"/>
        <v>91894.8534119424</v>
      </c>
      <c r="O7" s="7">
        <f t="shared" si="1"/>
        <v>93732.750480181247</v>
      </c>
      <c r="P7" s="7">
        <f t="shared" si="1"/>
        <v>1395607.4054897849</v>
      </c>
    </row>
    <row r="8" spans="2:16" x14ac:dyDescent="0.25"/>
    <row r="9" spans="2:16" x14ac:dyDescent="0.25">
      <c r="B9" s="13" t="s">
        <v>17</v>
      </c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 s="19" customFormat="1" x14ac:dyDescent="0.25">
      <c r="B10" t="s">
        <v>7</v>
      </c>
      <c r="F10" s="20">
        <f>+E15</f>
        <v>0</v>
      </c>
      <c r="G10" s="20">
        <f>+F15</f>
        <v>1000000</v>
      </c>
      <c r="H10" s="20">
        <f t="shared" ref="H10:P10" si="2">+G15</f>
        <v>1060000</v>
      </c>
      <c r="I10" s="20">
        <f t="shared" si="2"/>
        <v>1120000</v>
      </c>
      <c r="J10" s="20">
        <f t="shared" si="2"/>
        <v>1120000</v>
      </c>
      <c r="K10" s="20">
        <f t="shared" si="2"/>
        <v>1120000</v>
      </c>
      <c r="L10" s="20">
        <f t="shared" si="2"/>
        <v>1120000</v>
      </c>
      <c r="M10" s="20">
        <f t="shared" si="2"/>
        <v>1120000</v>
      </c>
      <c r="N10" s="20">
        <f t="shared" si="2"/>
        <v>1120000</v>
      </c>
      <c r="O10" s="20">
        <f t="shared" si="2"/>
        <v>1120000</v>
      </c>
      <c r="P10" s="20">
        <f t="shared" si="2"/>
        <v>1120000</v>
      </c>
    </row>
    <row r="11" spans="2:16" s="19" customFormat="1" x14ac:dyDescent="0.25">
      <c r="B11" s="8" t="s">
        <v>5</v>
      </c>
      <c r="F11" s="20">
        <f>-F4</f>
        <v>1000000</v>
      </c>
      <c r="G11" s="20">
        <f>-G4</f>
        <v>0</v>
      </c>
      <c r="H11" s="20">
        <f t="shared" ref="H11:P11" si="3">-H4</f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</row>
    <row r="12" spans="2:16" x14ac:dyDescent="0.25">
      <c r="B12" s="8" t="s">
        <v>8</v>
      </c>
      <c r="C12" s="10">
        <v>0.06</v>
      </c>
      <c r="D12" s="10"/>
      <c r="F12" s="4">
        <v>0</v>
      </c>
      <c r="G12" s="4">
        <f>SUM($F11:G11)*$C12</f>
        <v>60000</v>
      </c>
      <c r="H12" s="4">
        <f>SUM($F11:H11)*$C12</f>
        <v>60000</v>
      </c>
      <c r="I12" s="4">
        <f>SUM($F11:I11)*$C12</f>
        <v>60000</v>
      </c>
      <c r="J12" s="4">
        <f>SUM($F11:J11)*$C12</f>
        <v>60000</v>
      </c>
      <c r="K12" s="4">
        <f>SUM($F11:K11)*$C12</f>
        <v>60000</v>
      </c>
      <c r="L12" s="4">
        <f>SUM($F11:L11)*$C12</f>
        <v>60000</v>
      </c>
      <c r="M12" s="4">
        <f>SUM($F11:M11)*$C12</f>
        <v>60000</v>
      </c>
      <c r="N12" s="4">
        <f>SUM($F11:N11)*$C12</f>
        <v>60000</v>
      </c>
      <c r="O12" s="4">
        <f>SUM($F11:O11)*$C12</f>
        <v>60000</v>
      </c>
      <c r="P12" s="4">
        <f>SUM($F11:P11)*$C12</f>
        <v>60000</v>
      </c>
    </row>
    <row r="13" spans="2:16" x14ac:dyDescent="0.25">
      <c r="B13" s="8" t="s">
        <v>14</v>
      </c>
      <c r="C13" s="10"/>
      <c r="D13" s="10"/>
      <c r="F13" s="4">
        <f>MIN(F12,F5)</f>
        <v>0</v>
      </c>
      <c r="G13" s="4">
        <f t="shared" ref="G13:P13" si="4">MIN(G12,G5)</f>
        <v>0</v>
      </c>
      <c r="H13" s="4">
        <f t="shared" si="4"/>
        <v>0</v>
      </c>
      <c r="I13" s="4">
        <f t="shared" si="4"/>
        <v>60000</v>
      </c>
      <c r="J13" s="4">
        <f t="shared" si="4"/>
        <v>60000</v>
      </c>
      <c r="K13" s="4">
        <f t="shared" si="4"/>
        <v>60000</v>
      </c>
      <c r="L13" s="4">
        <f t="shared" si="4"/>
        <v>60000</v>
      </c>
      <c r="M13" s="4">
        <f t="shared" si="4"/>
        <v>60000</v>
      </c>
      <c r="N13" s="4">
        <f t="shared" si="4"/>
        <v>60000</v>
      </c>
      <c r="O13" s="4">
        <f t="shared" si="4"/>
        <v>60000</v>
      </c>
      <c r="P13" s="4">
        <f t="shared" si="4"/>
        <v>60000</v>
      </c>
    </row>
    <row r="14" spans="2:16" x14ac:dyDescent="0.25">
      <c r="B14" s="8" t="s">
        <v>15</v>
      </c>
      <c r="C14" s="10"/>
      <c r="D14" s="10"/>
      <c r="F14" s="4">
        <f>MIN(F10,F6)</f>
        <v>0</v>
      </c>
      <c r="G14" s="4">
        <f t="shared" ref="G14:P14" si="5">MIN(G10,G6)</f>
        <v>0</v>
      </c>
      <c r="H14" s="4">
        <f t="shared" si="5"/>
        <v>0</v>
      </c>
      <c r="I14" s="4">
        <f t="shared" si="5"/>
        <v>0</v>
      </c>
      <c r="J14" s="4">
        <f t="shared" si="5"/>
        <v>0</v>
      </c>
      <c r="K14" s="4">
        <f t="shared" si="5"/>
        <v>0</v>
      </c>
      <c r="L14" s="4">
        <f t="shared" si="5"/>
        <v>0</v>
      </c>
      <c r="M14" s="4">
        <f t="shared" si="5"/>
        <v>0</v>
      </c>
      <c r="N14" s="4">
        <f t="shared" si="5"/>
        <v>0</v>
      </c>
      <c r="O14" s="4">
        <f t="shared" si="5"/>
        <v>0</v>
      </c>
      <c r="P14" s="4">
        <f t="shared" si="5"/>
        <v>1120000</v>
      </c>
    </row>
    <row r="15" spans="2:16" x14ac:dyDescent="0.25">
      <c r="B15" t="s">
        <v>9</v>
      </c>
      <c r="F15" s="6">
        <f>F10+F11+F12-F13</f>
        <v>1000000</v>
      </c>
      <c r="G15" s="6">
        <f t="shared" ref="G15" si="6">G10+G11+G12-G13</f>
        <v>1060000</v>
      </c>
      <c r="H15" s="6">
        <f t="shared" ref="H15" si="7">H10+H11+H12-H13</f>
        <v>1120000</v>
      </c>
      <c r="I15" s="6">
        <f t="shared" ref="I15" si="8">I10+I11+I12-I13</f>
        <v>1120000</v>
      </c>
      <c r="J15" s="6">
        <f t="shared" ref="J15" si="9">J10+J11+J12-J13</f>
        <v>1120000</v>
      </c>
      <c r="K15" s="6">
        <f t="shared" ref="K15" si="10">K10+K11+K12-K13</f>
        <v>1120000</v>
      </c>
      <c r="L15" s="6">
        <f t="shared" ref="L15" si="11">L10+L11+L12-L13</f>
        <v>1120000</v>
      </c>
      <c r="M15" s="6">
        <f t="shared" ref="M15" si="12">M10+M11+M12-M13</f>
        <v>1120000</v>
      </c>
      <c r="N15" s="6">
        <f t="shared" ref="N15" si="13">N10+N11+N12-N13</f>
        <v>1120000</v>
      </c>
      <c r="O15" s="6">
        <f t="shared" ref="O15" si="14">O10+O11+O12-O13</f>
        <v>1120000</v>
      </c>
      <c r="P15" s="6">
        <f t="shared" ref="P15" si="15">P10+P11+P12-P13</f>
        <v>1120000</v>
      </c>
    </row>
    <row r="16" spans="2:16" x14ac:dyDescent="0.25">
      <c r="C16" s="21" t="s">
        <v>12</v>
      </c>
      <c r="D16" s="21" t="s">
        <v>13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25">
      <c r="B17" s="8" t="s">
        <v>11</v>
      </c>
      <c r="C17" s="22">
        <f>IRR(F17:P17)</f>
        <v>5.4655498978134043E-2</v>
      </c>
      <c r="D17" s="23">
        <f>SUM(F17:P17)</f>
        <v>600000</v>
      </c>
      <c r="F17" s="6">
        <f>-F11+F13+F14</f>
        <v>-1000000</v>
      </c>
      <c r="G17" s="6">
        <f t="shared" ref="G17:P17" si="16">-G11+G13+G14</f>
        <v>0</v>
      </c>
      <c r="H17" s="6">
        <f t="shared" si="16"/>
        <v>0</v>
      </c>
      <c r="I17" s="6">
        <f t="shared" si="16"/>
        <v>60000</v>
      </c>
      <c r="J17" s="6">
        <f t="shared" si="16"/>
        <v>60000</v>
      </c>
      <c r="K17" s="6">
        <f t="shared" si="16"/>
        <v>60000</v>
      </c>
      <c r="L17" s="6">
        <f t="shared" si="16"/>
        <v>60000</v>
      </c>
      <c r="M17" s="6">
        <f t="shared" si="16"/>
        <v>60000</v>
      </c>
      <c r="N17" s="6">
        <f t="shared" si="16"/>
        <v>60000</v>
      </c>
      <c r="O17" s="6">
        <f t="shared" si="16"/>
        <v>60000</v>
      </c>
      <c r="P17" s="6">
        <f t="shared" si="16"/>
        <v>1180000</v>
      </c>
    </row>
    <row r="18" spans="2:16" x14ac:dyDescent="0.25">
      <c r="B18" s="8"/>
      <c r="C18" s="11"/>
      <c r="D18" s="12"/>
    </row>
    <row r="19" spans="2:16" x14ac:dyDescent="0.25">
      <c r="B19" s="9" t="s">
        <v>10</v>
      </c>
      <c r="F19" s="4">
        <f t="shared" ref="F19:P19" si="17">+F$7-F17</f>
        <v>0</v>
      </c>
      <c r="G19" s="4">
        <f t="shared" si="17"/>
        <v>0</v>
      </c>
      <c r="H19" s="4">
        <f t="shared" si="17"/>
        <v>0</v>
      </c>
      <c r="I19" s="4">
        <f t="shared" si="17"/>
        <v>23232</v>
      </c>
      <c r="J19" s="4">
        <f t="shared" si="17"/>
        <v>24896.639999999999</v>
      </c>
      <c r="K19" s="4">
        <f t="shared" si="17"/>
        <v>26594.572799999994</v>
      </c>
      <c r="L19" s="4">
        <f t="shared" si="17"/>
        <v>28326.464255999992</v>
      </c>
      <c r="M19" s="4">
        <f t="shared" si="17"/>
        <v>30092.993541119999</v>
      </c>
      <c r="N19" s="4">
        <f t="shared" si="17"/>
        <v>31894.8534119424</v>
      </c>
      <c r="O19" s="4">
        <f t="shared" si="17"/>
        <v>33732.750480181247</v>
      </c>
      <c r="P19" s="4">
        <f t="shared" si="17"/>
        <v>215607.4054897849</v>
      </c>
    </row>
    <row r="20" spans="2:16" x14ac:dyDescent="0.25">
      <c r="B20" s="13" t="s">
        <v>19</v>
      </c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s="19" customFormat="1" x14ac:dyDescent="0.25">
      <c r="B21" t="s">
        <v>7</v>
      </c>
      <c r="F21" s="20">
        <f>+E26</f>
        <v>0</v>
      </c>
      <c r="G21" s="20">
        <f>+F26</f>
        <v>1000000</v>
      </c>
      <c r="H21" s="20">
        <f>+G21</f>
        <v>1000000</v>
      </c>
      <c r="I21" s="20">
        <f t="shared" ref="I21:P21" si="18">+H21</f>
        <v>1000000</v>
      </c>
      <c r="J21" s="20">
        <f t="shared" si="18"/>
        <v>1000000</v>
      </c>
      <c r="K21" s="20">
        <f t="shared" si="18"/>
        <v>1000000</v>
      </c>
      <c r="L21" s="20">
        <f t="shared" si="18"/>
        <v>1000000</v>
      </c>
      <c r="M21" s="20">
        <f t="shared" si="18"/>
        <v>1000000</v>
      </c>
      <c r="N21" s="20">
        <f t="shared" si="18"/>
        <v>1000000</v>
      </c>
      <c r="O21" s="20">
        <f t="shared" si="18"/>
        <v>1000000</v>
      </c>
      <c r="P21" s="20">
        <f t="shared" si="18"/>
        <v>1000000</v>
      </c>
    </row>
    <row r="22" spans="2:16" s="19" customFormat="1" x14ac:dyDescent="0.25">
      <c r="B22" s="8" t="s">
        <v>5</v>
      </c>
      <c r="F22" s="20">
        <f>-F4</f>
        <v>1000000</v>
      </c>
      <c r="G22" s="20">
        <f>-G4</f>
        <v>0</v>
      </c>
      <c r="H22" s="20">
        <f t="shared" ref="H22:P22" si="19">-H4</f>
        <v>0</v>
      </c>
      <c r="I22" s="20">
        <f t="shared" si="19"/>
        <v>0</v>
      </c>
      <c r="J22" s="20">
        <f t="shared" si="19"/>
        <v>0</v>
      </c>
      <c r="K22" s="20">
        <f t="shared" si="19"/>
        <v>0</v>
      </c>
      <c r="L22" s="20">
        <f t="shared" si="19"/>
        <v>0</v>
      </c>
      <c r="M22" s="20">
        <f t="shared" si="19"/>
        <v>0</v>
      </c>
      <c r="N22" s="20">
        <f t="shared" si="19"/>
        <v>0</v>
      </c>
      <c r="O22" s="20">
        <f t="shared" si="19"/>
        <v>0</v>
      </c>
      <c r="P22" s="20">
        <f t="shared" si="19"/>
        <v>0</v>
      </c>
    </row>
    <row r="23" spans="2:16" x14ac:dyDescent="0.25">
      <c r="B23" s="8" t="s">
        <v>20</v>
      </c>
      <c r="C23" s="10">
        <v>0.06</v>
      </c>
      <c r="D23" s="10"/>
      <c r="F23" s="4">
        <v>0</v>
      </c>
      <c r="G23" s="4">
        <f>SUM($F22:G22)*$C23</f>
        <v>60000</v>
      </c>
      <c r="H23" s="4">
        <f>SUM($F22:H22)*$C23</f>
        <v>60000</v>
      </c>
      <c r="I23" s="4">
        <f>SUM($F22:I22)*$C23</f>
        <v>60000</v>
      </c>
      <c r="J23" s="4">
        <f>SUM($F22:J22)*$C23</f>
        <v>60000</v>
      </c>
      <c r="K23" s="4">
        <f>SUM($F22:K22)*$C23</f>
        <v>60000</v>
      </c>
      <c r="L23" s="4">
        <f>SUM($F22:L22)*$C23</f>
        <v>60000</v>
      </c>
      <c r="M23" s="4">
        <f>SUM($F22:M22)*$C23</f>
        <v>60000</v>
      </c>
      <c r="N23" s="4">
        <f>SUM($F22:N22)*$C23</f>
        <v>60000</v>
      </c>
      <c r="O23" s="4">
        <f>SUM($F22:O22)*$C23</f>
        <v>60000</v>
      </c>
      <c r="P23" s="4">
        <f>SUM($F22:P22)*$C23</f>
        <v>60000</v>
      </c>
    </row>
    <row r="24" spans="2:16" x14ac:dyDescent="0.25">
      <c r="B24" s="8" t="s">
        <v>14</v>
      </c>
      <c r="C24" s="10"/>
      <c r="D24" s="10"/>
      <c r="F24" s="4">
        <f>MIN(F23,F5)</f>
        <v>0</v>
      </c>
      <c r="G24" s="4">
        <f>MIN(G23,G5)</f>
        <v>0</v>
      </c>
      <c r="H24" s="4">
        <f t="shared" ref="H24:P24" si="20">MIN(H23,H5)</f>
        <v>0</v>
      </c>
      <c r="I24" s="4">
        <f t="shared" si="20"/>
        <v>60000</v>
      </c>
      <c r="J24" s="4">
        <f t="shared" si="20"/>
        <v>60000</v>
      </c>
      <c r="K24" s="4">
        <f t="shared" si="20"/>
        <v>60000</v>
      </c>
      <c r="L24" s="4">
        <f t="shared" si="20"/>
        <v>60000</v>
      </c>
      <c r="M24" s="4">
        <f t="shared" si="20"/>
        <v>60000</v>
      </c>
      <c r="N24" s="4">
        <f t="shared" si="20"/>
        <v>60000</v>
      </c>
      <c r="O24" s="4">
        <f t="shared" si="20"/>
        <v>60000</v>
      </c>
      <c r="P24" s="4">
        <f t="shared" si="20"/>
        <v>60000</v>
      </c>
    </row>
    <row r="25" spans="2:16" x14ac:dyDescent="0.25">
      <c r="B25" s="8" t="s">
        <v>15</v>
      </c>
      <c r="C25" s="10"/>
      <c r="D25" s="10"/>
      <c r="F25" s="4">
        <f>MIN(F21,F6)</f>
        <v>0</v>
      </c>
      <c r="G25" s="4">
        <f>MIN(G21,G6)</f>
        <v>0</v>
      </c>
      <c r="H25" s="4">
        <f t="shared" ref="H25:P25" si="21">MIN(H21,H6)</f>
        <v>0</v>
      </c>
      <c r="I25" s="4">
        <f t="shared" si="21"/>
        <v>0</v>
      </c>
      <c r="J25" s="4">
        <f t="shared" si="21"/>
        <v>0</v>
      </c>
      <c r="K25" s="4">
        <f t="shared" si="21"/>
        <v>0</v>
      </c>
      <c r="L25" s="4">
        <f t="shared" si="21"/>
        <v>0</v>
      </c>
      <c r="M25" s="4">
        <f t="shared" si="21"/>
        <v>0</v>
      </c>
      <c r="N25" s="4">
        <f t="shared" si="21"/>
        <v>0</v>
      </c>
      <c r="O25" s="4">
        <f t="shared" si="21"/>
        <v>0</v>
      </c>
      <c r="P25" s="4">
        <f t="shared" si="21"/>
        <v>1000000</v>
      </c>
    </row>
    <row r="26" spans="2:16" x14ac:dyDescent="0.25">
      <c r="B26" t="s">
        <v>9</v>
      </c>
      <c r="F26" s="6">
        <f>F21+F22+F23-F24</f>
        <v>1000000</v>
      </c>
      <c r="G26" s="6">
        <f>G21+G22+G23-G24</f>
        <v>1060000</v>
      </c>
      <c r="H26" s="6">
        <f t="shared" ref="H26:P26" si="22">H21+H22+H23-H24</f>
        <v>1060000</v>
      </c>
      <c r="I26" s="6">
        <f t="shared" si="22"/>
        <v>1000000</v>
      </c>
      <c r="J26" s="6">
        <f t="shared" si="22"/>
        <v>1000000</v>
      </c>
      <c r="K26" s="6">
        <f t="shared" si="22"/>
        <v>1000000</v>
      </c>
      <c r="L26" s="6">
        <f t="shared" si="22"/>
        <v>1000000</v>
      </c>
      <c r="M26" s="6">
        <f t="shared" si="22"/>
        <v>1000000</v>
      </c>
      <c r="N26" s="6">
        <f t="shared" si="22"/>
        <v>1000000</v>
      </c>
      <c r="O26" s="6">
        <f t="shared" si="22"/>
        <v>1000000</v>
      </c>
      <c r="P26" s="6">
        <f t="shared" si="22"/>
        <v>1000000</v>
      </c>
    </row>
    <row r="27" spans="2:16" x14ac:dyDescent="0.25">
      <c r="C27" s="21" t="s">
        <v>12</v>
      </c>
      <c r="D27" s="21" t="s"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5">
      <c r="B28" s="8" t="s">
        <v>11</v>
      </c>
      <c r="C28" s="22">
        <f>IRR(F28:P28)</f>
        <v>4.5762264076887549E-2</v>
      </c>
      <c r="D28" s="23">
        <f>SUM(F28:P28)</f>
        <v>480000</v>
      </c>
      <c r="F28" s="6">
        <f>-F22+F24+F25</f>
        <v>-1000000</v>
      </c>
      <c r="G28" s="6">
        <f>-G22+G24+G25</f>
        <v>0</v>
      </c>
      <c r="H28" s="6">
        <f t="shared" ref="H28:P28" si="23">-H22+H24+H25</f>
        <v>0</v>
      </c>
      <c r="I28" s="6">
        <f t="shared" si="23"/>
        <v>60000</v>
      </c>
      <c r="J28" s="6">
        <f t="shared" si="23"/>
        <v>60000</v>
      </c>
      <c r="K28" s="6">
        <f t="shared" si="23"/>
        <v>60000</v>
      </c>
      <c r="L28" s="6">
        <f t="shared" si="23"/>
        <v>60000</v>
      </c>
      <c r="M28" s="6">
        <f t="shared" si="23"/>
        <v>60000</v>
      </c>
      <c r="N28" s="6">
        <f t="shared" si="23"/>
        <v>60000</v>
      </c>
      <c r="O28" s="6">
        <f t="shared" si="23"/>
        <v>60000</v>
      </c>
      <c r="P28" s="6">
        <f t="shared" si="23"/>
        <v>1060000</v>
      </c>
    </row>
    <row r="29" spans="2:16" x14ac:dyDescent="0.25">
      <c r="B29" s="8"/>
      <c r="C29" s="11"/>
      <c r="D29" s="12"/>
    </row>
    <row r="30" spans="2:16" x14ac:dyDescent="0.25">
      <c r="B30" s="9" t="s">
        <v>10</v>
      </c>
      <c r="F30" s="4">
        <f t="shared" ref="F30:G30" si="24">+F$7-F28</f>
        <v>0</v>
      </c>
      <c r="G30" s="4">
        <f t="shared" si="24"/>
        <v>0</v>
      </c>
      <c r="H30" s="4">
        <f t="shared" ref="H30:P30" si="25">+H$7-H28</f>
        <v>0</v>
      </c>
      <c r="I30" s="4">
        <f t="shared" si="25"/>
        <v>23232</v>
      </c>
      <c r="J30" s="4">
        <f t="shared" si="25"/>
        <v>24896.639999999999</v>
      </c>
      <c r="K30" s="4">
        <f t="shared" si="25"/>
        <v>26594.572799999994</v>
      </c>
      <c r="L30" s="4">
        <f t="shared" si="25"/>
        <v>28326.464255999992</v>
      </c>
      <c r="M30" s="4">
        <f t="shared" si="25"/>
        <v>30092.993541119999</v>
      </c>
      <c r="N30" s="4">
        <f t="shared" si="25"/>
        <v>31894.8534119424</v>
      </c>
      <c r="O30" s="4">
        <f t="shared" si="25"/>
        <v>33732.750480181247</v>
      </c>
      <c r="P30" s="4">
        <f t="shared" si="25"/>
        <v>335607.4054897849</v>
      </c>
    </row>
    <row r="31" spans="2:16" x14ac:dyDescent="0.25">
      <c r="B31" s="16" t="s">
        <v>18</v>
      </c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2:16" x14ac:dyDescent="0.25">
      <c r="B32" t="s">
        <v>7</v>
      </c>
      <c r="F32" s="4">
        <f>+E36</f>
        <v>0</v>
      </c>
      <c r="G32" s="4">
        <f>+F36</f>
        <v>1000000</v>
      </c>
      <c r="H32" s="4">
        <f t="shared" ref="H32:P32" si="26">+G36</f>
        <v>1060000</v>
      </c>
      <c r="I32" s="4">
        <f t="shared" si="26"/>
        <v>1123600</v>
      </c>
      <c r="J32" s="4">
        <f t="shared" si="26"/>
        <v>1123600</v>
      </c>
      <c r="K32" s="4">
        <f t="shared" si="26"/>
        <v>1123600</v>
      </c>
      <c r="L32" s="4">
        <f t="shared" si="26"/>
        <v>1123600</v>
      </c>
      <c r="M32" s="4">
        <f t="shared" si="26"/>
        <v>1123600</v>
      </c>
      <c r="N32" s="4">
        <f t="shared" si="26"/>
        <v>1123600</v>
      </c>
      <c r="O32" s="4">
        <f t="shared" si="26"/>
        <v>1123600</v>
      </c>
      <c r="P32" s="4">
        <f t="shared" si="26"/>
        <v>1123600</v>
      </c>
    </row>
    <row r="33" spans="2:16" x14ac:dyDescent="0.25">
      <c r="B33" s="8" t="s">
        <v>5</v>
      </c>
      <c r="F33" s="4">
        <f>-F4</f>
        <v>1000000</v>
      </c>
      <c r="G33" s="4">
        <f t="shared" ref="G33:P33" si="27">-G4</f>
        <v>0</v>
      </c>
      <c r="H33" s="4">
        <f t="shared" si="27"/>
        <v>0</v>
      </c>
      <c r="I33" s="4">
        <f t="shared" si="27"/>
        <v>0</v>
      </c>
      <c r="J33" s="4">
        <f t="shared" si="27"/>
        <v>0</v>
      </c>
      <c r="K33" s="4">
        <f t="shared" si="27"/>
        <v>0</v>
      </c>
      <c r="L33" s="4">
        <f t="shared" si="27"/>
        <v>0</v>
      </c>
      <c r="M33" s="4">
        <f t="shared" si="27"/>
        <v>0</v>
      </c>
      <c r="N33" s="4">
        <f t="shared" si="27"/>
        <v>0</v>
      </c>
      <c r="O33" s="4">
        <f t="shared" si="27"/>
        <v>0</v>
      </c>
      <c r="P33" s="4">
        <f t="shared" si="27"/>
        <v>0</v>
      </c>
    </row>
    <row r="34" spans="2:16" x14ac:dyDescent="0.25">
      <c r="B34" s="8" t="s">
        <v>8</v>
      </c>
      <c r="C34" s="10">
        <v>0.06</v>
      </c>
      <c r="F34" s="4">
        <f>F32*$C$34</f>
        <v>0</v>
      </c>
      <c r="G34" s="4">
        <f t="shared" ref="G34:P34" si="28">G32*$C$34</f>
        <v>60000</v>
      </c>
      <c r="H34" s="4">
        <f t="shared" si="28"/>
        <v>63600</v>
      </c>
      <c r="I34" s="4">
        <f t="shared" si="28"/>
        <v>67416</v>
      </c>
      <c r="J34" s="4">
        <f t="shared" si="28"/>
        <v>67416</v>
      </c>
      <c r="K34" s="4">
        <f t="shared" si="28"/>
        <v>67416</v>
      </c>
      <c r="L34" s="4">
        <f t="shared" si="28"/>
        <v>67416</v>
      </c>
      <c r="M34" s="4">
        <f t="shared" si="28"/>
        <v>67416</v>
      </c>
      <c r="N34" s="4">
        <f t="shared" si="28"/>
        <v>67416</v>
      </c>
      <c r="O34" s="4">
        <f t="shared" si="28"/>
        <v>67416</v>
      </c>
      <c r="P34" s="4">
        <f t="shared" si="28"/>
        <v>67416</v>
      </c>
    </row>
    <row r="35" spans="2:16" x14ac:dyDescent="0.25">
      <c r="B35" s="8" t="s">
        <v>6</v>
      </c>
      <c r="F35" s="4">
        <f t="shared" ref="F35:P35" si="29">MIN(F34,F5)+MIN(F32,F6)</f>
        <v>0</v>
      </c>
      <c r="G35" s="4">
        <f t="shared" si="29"/>
        <v>0</v>
      </c>
      <c r="H35" s="4">
        <f t="shared" si="29"/>
        <v>0</v>
      </c>
      <c r="I35" s="4">
        <f t="shared" si="29"/>
        <v>67416</v>
      </c>
      <c r="J35" s="4">
        <f t="shared" si="29"/>
        <v>67416</v>
      </c>
      <c r="K35" s="4">
        <f t="shared" si="29"/>
        <v>67416</v>
      </c>
      <c r="L35" s="4">
        <f t="shared" si="29"/>
        <v>67416</v>
      </c>
      <c r="M35" s="4">
        <f t="shared" si="29"/>
        <v>67416</v>
      </c>
      <c r="N35" s="4">
        <f t="shared" si="29"/>
        <v>67416</v>
      </c>
      <c r="O35" s="4">
        <f t="shared" si="29"/>
        <v>67416</v>
      </c>
      <c r="P35" s="4">
        <f t="shared" si="29"/>
        <v>1191016</v>
      </c>
    </row>
    <row r="36" spans="2:16" x14ac:dyDescent="0.25">
      <c r="B36" t="s">
        <v>9</v>
      </c>
      <c r="F36" s="4">
        <f>+F32+F33+F34-F35</f>
        <v>1000000</v>
      </c>
      <c r="G36" s="4">
        <f>+G32+G33+G34-G35</f>
        <v>1060000</v>
      </c>
      <c r="H36" s="4">
        <f t="shared" ref="H36:P36" si="30">+H32+H33+H34-H35</f>
        <v>1123600</v>
      </c>
      <c r="I36" s="4">
        <f t="shared" si="30"/>
        <v>1123600</v>
      </c>
      <c r="J36" s="4">
        <f t="shared" si="30"/>
        <v>1123600</v>
      </c>
      <c r="K36" s="4">
        <f t="shared" si="30"/>
        <v>1123600</v>
      </c>
      <c r="L36" s="4">
        <f t="shared" si="30"/>
        <v>1123600</v>
      </c>
      <c r="M36" s="4">
        <f t="shared" si="30"/>
        <v>1123600</v>
      </c>
      <c r="N36" s="4">
        <f t="shared" si="30"/>
        <v>1123600</v>
      </c>
      <c r="O36" s="4">
        <f t="shared" si="30"/>
        <v>1123600</v>
      </c>
      <c r="P36" s="4">
        <f t="shared" si="30"/>
        <v>0</v>
      </c>
    </row>
    <row r="37" spans="2:16" x14ac:dyDescent="0.25">
      <c r="C37" s="21" t="s">
        <v>12</v>
      </c>
      <c r="D37" s="21" t="s">
        <v>13</v>
      </c>
    </row>
    <row r="38" spans="2:16" x14ac:dyDescent="0.25">
      <c r="B38" s="8" t="s">
        <v>11</v>
      </c>
      <c r="C38" s="22">
        <f>IRR(F38:P38)</f>
        <v>6.0000000000000053E-2</v>
      </c>
      <c r="D38" s="24">
        <f>SUM(F38:P38)</f>
        <v>662928</v>
      </c>
      <c r="F38" s="4">
        <f>-F33+F35</f>
        <v>-1000000</v>
      </c>
      <c r="G38" s="4">
        <f t="shared" ref="G38:P38" si="31">-G33+G35</f>
        <v>0</v>
      </c>
      <c r="H38" s="4">
        <f t="shared" si="31"/>
        <v>0</v>
      </c>
      <c r="I38" s="4">
        <f t="shared" si="31"/>
        <v>67416</v>
      </c>
      <c r="J38" s="4">
        <f t="shared" si="31"/>
        <v>67416</v>
      </c>
      <c r="K38" s="4">
        <f t="shared" si="31"/>
        <v>67416</v>
      </c>
      <c r="L38" s="4">
        <f t="shared" si="31"/>
        <v>67416</v>
      </c>
      <c r="M38" s="4">
        <f t="shared" si="31"/>
        <v>67416</v>
      </c>
      <c r="N38" s="4">
        <f t="shared" si="31"/>
        <v>67416</v>
      </c>
      <c r="O38" s="4">
        <f t="shared" si="31"/>
        <v>67416</v>
      </c>
      <c r="P38" s="4">
        <f t="shared" si="31"/>
        <v>1191016</v>
      </c>
    </row>
    <row r="39" spans="2:16" x14ac:dyDescent="0.25"/>
    <row r="40" spans="2:16" x14ac:dyDescent="0.25">
      <c r="B40" s="9" t="s">
        <v>10</v>
      </c>
      <c r="F40" s="4">
        <f t="shared" ref="F40:P40" si="32">+F$7-F38</f>
        <v>0</v>
      </c>
      <c r="G40" s="4">
        <f t="shared" si="32"/>
        <v>0</v>
      </c>
      <c r="H40" s="4">
        <f t="shared" si="32"/>
        <v>0</v>
      </c>
      <c r="I40" s="4">
        <f t="shared" si="32"/>
        <v>15816</v>
      </c>
      <c r="J40" s="4">
        <f t="shared" si="32"/>
        <v>17480.64</v>
      </c>
      <c r="K40" s="4">
        <f t="shared" si="32"/>
        <v>19178.572799999994</v>
      </c>
      <c r="L40" s="4">
        <f t="shared" si="32"/>
        <v>20910.464255999992</v>
      </c>
      <c r="M40" s="4">
        <f t="shared" si="32"/>
        <v>22676.993541119999</v>
      </c>
      <c r="N40" s="4">
        <f t="shared" si="32"/>
        <v>24478.8534119424</v>
      </c>
      <c r="O40" s="4">
        <f t="shared" si="32"/>
        <v>26316.750480181247</v>
      </c>
      <c r="P40" s="4">
        <f t="shared" si="32"/>
        <v>204591.4054897849</v>
      </c>
    </row>
    <row r="41" spans="2:16" x14ac:dyDescent="0.25"/>
    <row r="42" spans="2:16" hidden="1" x14ac:dyDescent="0.25"/>
    <row r="43" spans="2:16" hidden="1" x14ac:dyDescent="0.25"/>
    <row r="44" spans="2:16" hidden="1" x14ac:dyDescent="0.25"/>
    <row r="45" spans="2:16" hidden="1" x14ac:dyDescent="0.25"/>
    <row r="46" spans="2:16" hidden="1" x14ac:dyDescent="0.25"/>
    <row r="47" spans="2:16" hidden="1" x14ac:dyDescent="0.25"/>
    <row r="48" spans="2:1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2019-11-14T00:50:28Z</dcterms:created>
  <dcterms:modified xsi:type="dcterms:W3CDTF">2019-11-14T22:47:49Z</dcterms:modified>
</cp:coreProperties>
</file>